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de INSS (2025)" sheetId="1" r:id="rId4"/>
    <sheet state="visible" name="Planilha de IRRF (2025)" sheetId="2" r:id="rId5"/>
  </sheets>
  <definedNames/>
  <calcPr/>
  <extLst>
    <ext uri="GoogleSheetsCustomDataVersion2">
      <go:sheetsCustomData xmlns:go="http://customooxmlschemas.google.com/" r:id="rId6" roundtripDataChecksum="8KoND+TtAfuMue3H6wwS1FXWdX4KIYGDD+a/dtT2kFg="/>
    </ext>
  </extLst>
</workbook>
</file>

<file path=xl/sharedStrings.xml><?xml version="1.0" encoding="utf-8"?>
<sst xmlns="http://schemas.openxmlformats.org/spreadsheetml/2006/main" count="51" uniqueCount="48">
  <si>
    <t>TABELA DE INSS 01/2025</t>
  </si>
  <si>
    <t>Cálculo Passo a Passo</t>
  </si>
  <si>
    <t>Limite Salário Contribuição</t>
  </si>
  <si>
    <t>Base INSS Total</t>
  </si>
  <si>
    <t>Faixa</t>
  </si>
  <si>
    <t>Início</t>
  </si>
  <si>
    <t>Término</t>
  </si>
  <si>
    <t>Percentual</t>
  </si>
  <si>
    <t>Limite da Faixa</t>
  </si>
  <si>
    <t>Base Usada</t>
  </si>
  <si>
    <t>Valor INSS</t>
  </si>
  <si>
    <t>Saldo Próxima Faixa</t>
  </si>
  <si>
    <t>Total de Desconto de INSS do Funcionário:</t>
  </si>
  <si>
    <t>Orientações de preenchimento da planilha de cálculo de INSS 01/2025:</t>
  </si>
  <si>
    <r>
      <rPr>
        <rFont val="Arial"/>
        <i/>
        <color theme="1"/>
        <sz val="10.0"/>
      </rPr>
      <t xml:space="preserve">Preencha somente o campo </t>
    </r>
    <r>
      <rPr>
        <rFont val="Arial"/>
        <b/>
        <i/>
        <color theme="1"/>
        <sz val="10.0"/>
      </rPr>
      <t xml:space="preserve">Base INSS Total </t>
    </r>
    <r>
      <rPr>
        <rFont val="Arial"/>
        <i/>
        <color theme="1"/>
        <sz val="10.0"/>
      </rPr>
      <t xml:space="preserve">que consta com a cor </t>
    </r>
    <r>
      <rPr>
        <rFont val="Arial"/>
        <b/>
        <i/>
        <color rgb="FFFF0000"/>
        <sz val="10.0"/>
      </rPr>
      <t>VERMELHA</t>
    </r>
    <r>
      <rPr>
        <rFont val="Arial"/>
        <i/>
        <color theme="1"/>
        <sz val="10.0"/>
      </rPr>
      <t>.</t>
    </r>
  </si>
  <si>
    <r>
      <rPr>
        <rFont val="Arial"/>
        <b/>
        <i/>
        <color theme="1"/>
        <sz val="10.0"/>
      </rPr>
      <t xml:space="preserve">Base INSS Total: </t>
    </r>
    <r>
      <rPr>
        <rFont val="Arial"/>
        <b val="0"/>
        <i/>
        <color theme="1"/>
        <sz val="10.0"/>
      </rPr>
      <t>Preencha o valor de base de INSS constante no rodapé do recibo de pagamento já considerando as deduções de faltas e atrasos.</t>
    </r>
  </si>
  <si>
    <t>TABELA DE IMPOSTO DE RENDA 01/2025</t>
  </si>
  <si>
    <t>De</t>
  </si>
  <si>
    <t>Até</t>
  </si>
  <si>
    <t>Percentual (%)</t>
  </si>
  <si>
    <t>Parcela à Deduzir</t>
  </si>
  <si>
    <t>Desconto Simplificado:</t>
  </si>
  <si>
    <t>Dependente:</t>
  </si>
  <si>
    <t>Rendimentos Previdenciários Isentos para Maiores de 65 anos:</t>
  </si>
  <si>
    <t>CÁLCULO DE IRRF – DEDUÇÕES LEGAIS</t>
  </si>
  <si>
    <t>CÁLCULO DE IRRF – DEDUÇÃO SIMPLIFICADA</t>
  </si>
  <si>
    <t>Base Bruta de IRRF:</t>
  </si>
  <si>
    <t>Dedução de INSS</t>
  </si>
  <si>
    <t>Dedução de Dependentes</t>
  </si>
  <si>
    <t>Quantidade Dependentes</t>
  </si>
  <si>
    <t>Valor por Dependente</t>
  </si>
  <si>
    <t>Outras Deduções</t>
  </si>
  <si>
    <t>(Pensão Alimentícia ou Aposentadoria Maior que 65 Anos)</t>
  </si>
  <si>
    <t>Base Líquida de IRRF:</t>
  </si>
  <si>
    <t>Aplicação Alíquota IRRF</t>
  </si>
  <si>
    <t>Resultado Aplicação Alíquota</t>
  </si>
  <si>
    <t>Imposto de Renda Retido na Fonte a Descontar:</t>
  </si>
  <si>
    <t>IRRF para desconto:</t>
  </si>
  <si>
    <t>Desconto de IRRF mais benéfico ao empregado:</t>
  </si>
  <si>
    <t>Orientações de preenchimento da planilha de cálculo de Imposto de Renda (Deduções Legais e Simplificada):</t>
  </si>
  <si>
    <r>
      <rPr>
        <rFont val="Arial"/>
        <i/>
        <color theme="1"/>
        <sz val="10.0"/>
      </rPr>
      <t xml:space="preserve">Preencha somente os campos </t>
    </r>
    <r>
      <rPr>
        <rFont val="Arial"/>
        <b/>
        <i/>
        <color theme="1"/>
        <sz val="10.0"/>
      </rPr>
      <t>Base Bruta</t>
    </r>
    <r>
      <rPr>
        <rFont val="Arial"/>
        <i/>
        <color theme="1"/>
        <sz val="10.0"/>
      </rPr>
      <t xml:space="preserve">, </t>
    </r>
    <r>
      <rPr>
        <rFont val="Arial"/>
        <b/>
        <i/>
        <color theme="1"/>
        <sz val="10.0"/>
      </rPr>
      <t>Dedução de INSS</t>
    </r>
    <r>
      <rPr>
        <rFont val="Arial"/>
        <i/>
        <color theme="1"/>
        <sz val="10.0"/>
      </rPr>
      <t xml:space="preserve"> e </t>
    </r>
    <r>
      <rPr>
        <rFont val="Arial"/>
        <b/>
        <i/>
        <color theme="1"/>
        <sz val="10.0"/>
      </rPr>
      <t>Quantidade de Dependentes</t>
    </r>
    <r>
      <rPr>
        <rFont val="Arial"/>
        <i/>
        <color theme="1"/>
        <sz val="10.0"/>
      </rPr>
      <t xml:space="preserve"> que constam com a cor </t>
    </r>
    <r>
      <rPr>
        <rFont val="Arial"/>
        <b/>
        <i/>
        <color rgb="FFFF0000"/>
        <sz val="10.0"/>
      </rPr>
      <t>VERMELHA</t>
    </r>
    <r>
      <rPr>
        <rFont val="Arial"/>
        <i/>
        <color theme="1"/>
        <sz val="10.0"/>
      </rPr>
      <t>.</t>
    </r>
  </si>
  <si>
    <t>Preencha o valor de base de IRRF constante no recibo de pagamento já considerando as deduções de faltas e atrasos.</t>
  </si>
  <si>
    <t>Dedução de INSS:</t>
  </si>
  <si>
    <t>Preencha o valor de desconto de INSS constante no recibo de pagamento do empregado.</t>
  </si>
  <si>
    <t>Quant. Dependentes:</t>
  </si>
  <si>
    <t>Preencha a quantidade de dependentes de IRRF do empregado.</t>
  </si>
  <si>
    <t>Outras Deduções:</t>
  </si>
  <si>
    <t>Preencha o valor correspondente ao desconto de eventual pensão alimentícia ou aposentadoria.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</si>
</sst>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-416]\ #,##0.00;[RED]\-[$R$-416]\ #,##0.00"/>
    <numFmt numFmtId="165" formatCode="0.0%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/>
    <font>
      <b/>
      <sz val="10.0"/>
      <color rgb="FFFF0000"/>
      <name val="Arial"/>
    </font>
    <font>
      <b/>
      <i/>
      <sz val="10.0"/>
      <color rgb="FF000000"/>
      <name val="Arial"/>
    </font>
    <font>
      <i/>
      <sz val="10.0"/>
      <color theme="1"/>
      <name val="Arial"/>
    </font>
    <font>
      <b/>
      <i/>
      <sz val="10.0"/>
      <color theme="1"/>
      <name val="Arial"/>
    </font>
    <font>
      <b/>
      <i/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EEEEEE"/>
        <bgColor rgb="FFEEEEEE"/>
      </patternFill>
    </fill>
    <fill>
      <patternFill patternType="solid">
        <fgColor rgb="FFDDE8CB"/>
        <bgColor rgb="FFDDE8CB"/>
      </patternFill>
    </fill>
    <fill>
      <patternFill patternType="solid">
        <fgColor rgb="FFF7D1D5"/>
        <bgColor rgb="FFF7D1D5"/>
      </patternFill>
    </fill>
  </fills>
  <borders count="15">
    <border/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hair">
        <color rgb="FF000000"/>
      </left>
    </border>
    <border>
      <right style="hair">
        <color rgb="FF000000"/>
      </right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readingOrder="0" shrinkToFit="0" vertical="center" wrapText="0"/>
    </xf>
    <xf borderId="2" fillId="0" fontId="3" numFmtId="0" xfId="0" applyBorder="1" applyFont="1"/>
    <xf borderId="3" fillId="0" fontId="3" numFmtId="0" xfId="0" applyBorder="1" applyFont="1"/>
    <xf borderId="4" fillId="3" fontId="2" numFmtId="0" xfId="0" applyAlignment="1" applyBorder="1" applyFill="1" applyFont="1">
      <alignment horizontal="center" shrinkToFit="0" vertical="center" wrapText="0"/>
    </xf>
    <xf borderId="5" fillId="0" fontId="3" numFmtId="0" xfId="0" applyBorder="1" applyFont="1"/>
    <xf borderId="6" fillId="0" fontId="3" numFmtId="0" xfId="0" applyBorder="1" applyFont="1"/>
    <xf borderId="7" fillId="3" fontId="2" numFmtId="0" xfId="0" applyAlignment="1" applyBorder="1" applyFont="1">
      <alignment horizontal="center" shrinkToFit="0" vertical="center" wrapText="0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7" fillId="0" fontId="4" numFmtId="164" xfId="0" applyAlignment="1" applyBorder="1" applyFont="1" applyNumberFormat="1">
      <alignment horizontal="center" shrinkToFit="0" vertical="center" wrapText="0"/>
    </xf>
    <xf borderId="7" fillId="0" fontId="1" numFmtId="164" xfId="0" applyAlignment="1" applyBorder="1" applyFont="1" applyNumberFormat="1">
      <alignment horizontal="center" shrinkToFit="0" vertical="center" wrapText="0"/>
    </xf>
    <xf borderId="0" fillId="0" fontId="1" numFmtId="0" xfId="0" applyAlignment="1" applyFont="1">
      <alignment shrinkToFit="0" vertical="center" wrapText="0"/>
    </xf>
    <xf borderId="7" fillId="0" fontId="1" numFmtId="0" xfId="0" applyAlignment="1" applyBorder="1" applyFont="1">
      <alignment horizontal="center" shrinkToFit="0" vertical="center" wrapText="0"/>
    </xf>
    <xf borderId="7" fillId="0" fontId="1" numFmtId="164" xfId="0" applyAlignment="1" applyBorder="1" applyFont="1" applyNumberFormat="1">
      <alignment horizontal="center" readingOrder="0" shrinkToFit="0" vertical="center" wrapText="0"/>
    </xf>
    <xf borderId="7" fillId="0" fontId="1" numFmtId="165" xfId="0" applyAlignment="1" applyBorder="1" applyFont="1" applyNumberFormat="1">
      <alignment horizontal="center" shrinkToFit="0" vertical="center" wrapText="0"/>
    </xf>
    <xf borderId="7" fillId="0" fontId="1" numFmtId="9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2" numFmtId="164" xfId="0" applyAlignment="1" applyFont="1" applyNumberFormat="1">
      <alignment horizontal="center" shrinkToFit="0" vertical="center" wrapText="0"/>
    </xf>
    <xf borderId="4" fillId="0" fontId="2" numFmtId="0" xfId="0" applyAlignment="1" applyBorder="1" applyFont="1">
      <alignment horizontal="left" shrinkToFit="0" vertical="center" wrapText="0"/>
    </xf>
    <xf borderId="7" fillId="4" fontId="2" numFmtId="164" xfId="0" applyAlignment="1" applyBorder="1" applyFill="1" applyFont="1" applyNumberFormat="1">
      <alignment horizontal="center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left" shrinkToFit="0" vertical="center" wrapText="0"/>
    </xf>
    <xf borderId="9" fillId="0" fontId="7" numFmtId="0" xfId="0" applyAlignment="1" applyBorder="1" applyFont="1">
      <alignment horizontal="left" shrinkToFit="0" vertical="center" wrapText="0"/>
    </xf>
    <xf borderId="9" fillId="0" fontId="6" numFmtId="0" xfId="0" applyAlignment="1" applyBorder="1" applyFont="1">
      <alignment horizontal="left" shrinkToFit="0" vertical="center" wrapText="0"/>
    </xf>
    <xf borderId="0" fillId="0" fontId="6" numFmtId="0" xfId="0" applyAlignment="1" applyFont="1">
      <alignment shrinkToFit="0" vertical="center" wrapText="0"/>
    </xf>
    <xf borderId="4" fillId="2" fontId="2" numFmtId="0" xfId="0" applyAlignment="1" applyBorder="1" applyFont="1">
      <alignment horizontal="center" readingOrder="0" shrinkToFit="0" vertical="center" wrapText="0"/>
    </xf>
    <xf borderId="4" fillId="0" fontId="1" numFmtId="164" xfId="0" applyAlignment="1" applyBorder="1" applyFont="1" applyNumberFormat="1">
      <alignment horizontal="center" shrinkToFit="0" vertical="center" wrapText="0"/>
    </xf>
    <xf borderId="4" fillId="0" fontId="1" numFmtId="9" xfId="0" applyAlignment="1" applyBorder="1" applyFont="1" applyNumberFormat="1">
      <alignment horizontal="center" shrinkToFit="0" vertical="center" wrapText="0"/>
    </xf>
    <xf borderId="4" fillId="0" fontId="1" numFmtId="165" xfId="0" applyAlignment="1" applyBorder="1" applyFont="1" applyNumberFormat="1">
      <alignment horizontal="center" shrinkToFit="0" vertical="center" wrapText="0"/>
    </xf>
    <xf borderId="4" fillId="2" fontId="7" numFmtId="0" xfId="0" applyAlignment="1" applyBorder="1" applyFont="1">
      <alignment horizontal="center" shrinkToFit="0" vertical="center" wrapText="0"/>
    </xf>
    <xf borderId="4" fillId="2" fontId="1" numFmtId="164" xfId="0" applyAlignment="1" applyBorder="1" applyFont="1" applyNumberFormat="1">
      <alignment horizontal="center" shrinkToFit="0" vertical="center" wrapText="0"/>
    </xf>
    <xf borderId="4" fillId="2" fontId="2" numFmtId="0" xfId="0" applyAlignment="1" applyBorder="1" applyFont="1">
      <alignment horizontal="left" shrinkToFit="0" vertical="center" wrapText="0"/>
    </xf>
    <xf borderId="11" fillId="0" fontId="3" numFmtId="0" xfId="0" applyBorder="1" applyFont="1"/>
    <xf borderId="12" fillId="2" fontId="1" numFmtId="0" xfId="0" applyAlignment="1" applyBorder="1" applyFont="1">
      <alignment shrinkToFit="0" vertical="center" wrapText="0"/>
    </xf>
    <xf borderId="4" fillId="2" fontId="4" numFmtId="164" xfId="0" applyAlignment="1" applyBorder="1" applyFont="1" applyNumberFormat="1">
      <alignment horizontal="center" shrinkToFit="0" vertical="center" wrapText="0"/>
    </xf>
    <xf borderId="4" fillId="5" fontId="2" numFmtId="0" xfId="0" applyAlignment="1" applyBorder="1" applyFill="1" applyFont="1">
      <alignment horizontal="left" shrinkToFit="0" vertical="center" wrapText="0"/>
    </xf>
    <xf borderId="4" fillId="5" fontId="1" numFmtId="164" xfId="0" applyAlignment="1" applyBorder="1" applyFont="1" applyNumberFormat="1">
      <alignment horizontal="center" shrinkToFit="0" vertical="center" wrapText="0"/>
    </xf>
    <xf borderId="4" fillId="0" fontId="1" numFmtId="0" xfId="0" applyAlignment="1" applyBorder="1" applyFont="1">
      <alignment horizontal="left" shrinkToFit="0" vertical="center" wrapText="0"/>
    </xf>
    <xf borderId="5" fillId="0" fontId="1" numFmtId="0" xfId="0" applyAlignment="1" applyBorder="1" applyFont="1">
      <alignment shrinkToFit="0" vertical="center" wrapText="0"/>
    </xf>
    <xf borderId="4" fillId="0" fontId="4" numFmtId="164" xfId="0" applyAlignment="1" applyBorder="1" applyFont="1" applyNumberForma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1" fillId="0" fontId="1" numFmtId="164" xfId="0" applyAlignment="1" applyBorder="1" applyFont="1" applyNumberForma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7" fillId="0" fontId="4" numFmtId="0" xfId="0" applyAlignment="1" applyBorder="1" applyFont="1">
      <alignment horizontal="center" shrinkToFit="0" vertical="center" wrapText="0"/>
    </xf>
    <xf borderId="13" fillId="0" fontId="3" numFmtId="0" xfId="0" applyBorder="1" applyFont="1"/>
    <xf borderId="14" fillId="0" fontId="3" numFmtId="0" xfId="0" applyBorder="1" applyFont="1"/>
    <xf borderId="5" fillId="0" fontId="8" numFmtId="0" xfId="0" applyAlignment="1" applyBorder="1" applyFont="1">
      <alignment horizontal="left" shrinkToFit="0" vertical="center" wrapText="0"/>
    </xf>
    <xf borderId="12" fillId="2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0"/>
    </xf>
    <xf borderId="4" fillId="4" fontId="2" numFmtId="164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0</xdr:row>
      <xdr:rowOff>142875</xdr:rowOff>
    </xdr:from>
    <xdr:ext cx="819150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0</xdr:row>
      <xdr:rowOff>142875</xdr:rowOff>
    </xdr:from>
    <xdr:ext cx="885825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7" width="15.38"/>
    <col customWidth="1" min="8" max="9" width="25.38"/>
    <col customWidth="1" min="10" max="10" width="7.63"/>
    <col customWidth="1" hidden="1" min="11" max="23" width="15.38"/>
    <col customWidth="1" min="24" max="26" width="15.38"/>
  </cols>
  <sheetData>
    <row r="1" ht="12.75" customHeight="1">
      <c r="A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2" t="s">
        <v>0</v>
      </c>
      <c r="C6" s="3"/>
      <c r="D6" s="3"/>
      <c r="E6" s="4"/>
      <c r="F6" s="5" t="s">
        <v>1</v>
      </c>
      <c r="G6" s="6"/>
      <c r="H6" s="7"/>
      <c r="I6" s="8" t="s">
        <v>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1"/>
      <c r="B7" s="9"/>
      <c r="C7" s="10"/>
      <c r="D7" s="10"/>
      <c r="E7" s="11"/>
      <c r="F7" s="5" t="s">
        <v>3</v>
      </c>
      <c r="G7" s="7"/>
      <c r="H7" s="12">
        <v>10000.0</v>
      </c>
      <c r="I7" s="13">
        <f>D12</f>
        <v>8157.41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A8" s="14"/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6.5" customHeight="1">
      <c r="A9" s="14"/>
      <c r="B9" s="15">
        <v>1.0</v>
      </c>
      <c r="C9" s="13">
        <v>0.0</v>
      </c>
      <c r="D9" s="16">
        <v>1518.0</v>
      </c>
      <c r="E9" s="17">
        <v>0.075</v>
      </c>
      <c r="F9" s="13">
        <f>D9-C9</f>
        <v>1518</v>
      </c>
      <c r="G9" s="13">
        <f>IF(H7&gt;F9,F9,H7)</f>
        <v>1518</v>
      </c>
      <c r="H9" s="13">
        <f t="shared" ref="H9:H12" si="1">G9*E9</f>
        <v>113.85</v>
      </c>
      <c r="I9" s="13">
        <f>+IF(H7&gt;I7,I7,H7)-G9</f>
        <v>6639.41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6.5" customHeight="1">
      <c r="A10" s="14"/>
      <c r="B10" s="15">
        <v>2.0</v>
      </c>
      <c r="C10" s="13">
        <f t="shared" ref="C10:C12" si="2">D9+0.01</f>
        <v>1518.01</v>
      </c>
      <c r="D10" s="16">
        <v>2793.88</v>
      </c>
      <c r="E10" s="18">
        <v>0.09</v>
      </c>
      <c r="F10" s="13">
        <f t="shared" ref="F10:F12" si="3">D10-D9</f>
        <v>1275.88</v>
      </c>
      <c r="G10" s="13">
        <f t="shared" ref="G10:G11" si="4">IF(I9&gt;F10,F10,I9)</f>
        <v>1275.88</v>
      </c>
      <c r="H10" s="13">
        <f t="shared" si="1"/>
        <v>114.8292</v>
      </c>
      <c r="I10" s="13">
        <f t="shared" ref="I10:I11" si="5">+I9-G10</f>
        <v>5363.53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6.5" customHeight="1">
      <c r="A11" s="14"/>
      <c r="B11" s="15">
        <v>3.0</v>
      </c>
      <c r="C11" s="13">
        <f t="shared" si="2"/>
        <v>2793.89</v>
      </c>
      <c r="D11" s="16">
        <v>4190.83</v>
      </c>
      <c r="E11" s="18">
        <v>0.12</v>
      </c>
      <c r="F11" s="13">
        <f t="shared" si="3"/>
        <v>1396.95</v>
      </c>
      <c r="G11" s="13">
        <f t="shared" si="4"/>
        <v>1396.95</v>
      </c>
      <c r="H11" s="13">
        <f t="shared" si="1"/>
        <v>167.634</v>
      </c>
      <c r="I11" s="13">
        <f t="shared" si="5"/>
        <v>3966.58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6.5" customHeight="1">
      <c r="A12" s="14"/>
      <c r="B12" s="15">
        <v>4.0</v>
      </c>
      <c r="C12" s="13">
        <f t="shared" si="2"/>
        <v>4190.84</v>
      </c>
      <c r="D12" s="16">
        <v>8157.41</v>
      </c>
      <c r="E12" s="18">
        <v>0.14</v>
      </c>
      <c r="F12" s="13">
        <f t="shared" si="3"/>
        <v>3966.58</v>
      </c>
      <c r="G12" s="13">
        <f>IF(I11=F12,F12,I11)</f>
        <v>3966.58</v>
      </c>
      <c r="H12" s="13">
        <f t="shared" si="1"/>
        <v>555.3212</v>
      </c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4"/>
      <c r="B13" s="14"/>
      <c r="C13" s="14"/>
      <c r="D13" s="19"/>
      <c r="H13" s="20"/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4"/>
      <c r="B14" s="14"/>
      <c r="C14" s="14"/>
      <c r="D14" s="21" t="s">
        <v>12</v>
      </c>
      <c r="E14" s="6"/>
      <c r="F14" s="6"/>
      <c r="G14" s="7"/>
      <c r="H14" s="22">
        <f>SUM(H9:H12)</f>
        <v>951.6344</v>
      </c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4"/>
      <c r="B15" s="1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6.5" customHeight="1">
      <c r="A16" s="14"/>
      <c r="B16" s="1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6.5" customHeight="1">
      <c r="A17" s="14"/>
      <c r="B17" s="23" t="s">
        <v>13</v>
      </c>
      <c r="O17" s="14"/>
      <c r="P17" s="14"/>
      <c r="Q17" s="14"/>
      <c r="R17" s="14"/>
      <c r="S17" s="14"/>
      <c r="T17" s="14"/>
      <c r="U17" s="14"/>
      <c r="V17" s="14"/>
      <c r="W17" s="14"/>
      <c r="X17" s="1"/>
      <c r="Y17" s="1"/>
      <c r="Z17" s="1"/>
    </row>
    <row r="18" ht="16.5" customHeight="1">
      <c r="A18" s="14"/>
      <c r="B18" s="24" t="s">
        <v>14</v>
      </c>
      <c r="R18" s="14"/>
      <c r="S18" s="14"/>
      <c r="T18" s="14"/>
      <c r="U18" s="14"/>
      <c r="V18" s="14"/>
      <c r="W18" s="14"/>
      <c r="X18" s="1"/>
      <c r="Y18" s="1"/>
      <c r="Z18" s="1"/>
    </row>
    <row r="19" ht="16.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"/>
      <c r="Y19" s="1"/>
      <c r="Z19" s="1"/>
    </row>
    <row r="20" ht="16.5" customHeight="1">
      <c r="A20" s="14"/>
      <c r="B20" s="25" t="s">
        <v>15</v>
      </c>
      <c r="C20" s="25"/>
      <c r="D20" s="25"/>
      <c r="E20" s="26"/>
      <c r="F20" s="26"/>
      <c r="G20" s="26"/>
      <c r="H20" s="26"/>
      <c r="I20" s="26"/>
      <c r="J20" s="24"/>
      <c r="K20" s="24"/>
      <c r="L20" s="24"/>
      <c r="M20" s="24"/>
      <c r="N20" s="24"/>
      <c r="O20" s="24"/>
      <c r="P20" s="24"/>
      <c r="Q20" s="24"/>
      <c r="R20" s="27"/>
      <c r="S20" s="27"/>
      <c r="T20" s="27"/>
      <c r="U20" s="14"/>
      <c r="V20" s="14"/>
      <c r="W20" s="14"/>
      <c r="X20" s="1"/>
      <c r="Y20" s="1"/>
      <c r="Z20" s="1"/>
    </row>
    <row r="21" ht="16.5" customHeight="1">
      <c r="A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</sheetData>
  <mergeCells count="7">
    <mergeCell ref="B6:E7"/>
    <mergeCell ref="F6:H6"/>
    <mergeCell ref="F7:G7"/>
    <mergeCell ref="D13:G13"/>
    <mergeCell ref="D14:G14"/>
    <mergeCell ref="B17:N17"/>
    <mergeCell ref="B18:Q18"/>
  </mergeCells>
  <printOptions/>
  <pageMargins bottom="1.025" footer="0.0" header="0.0" left="0.7875" right="0.7875" top="1.025"/>
  <pageSetup paperSize="9" orientation="portrait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showGridLines="0" workbookViewId="0"/>
  </sheetViews>
  <sheetFormatPr customHeight="1" defaultColWidth="12.63" defaultRowHeight="15.0"/>
  <cols>
    <col customWidth="1" min="1" max="19" width="7.75"/>
    <col customWidth="1" min="20" max="20" width="11.5"/>
    <col customWidth="1" min="21" max="26" width="7.75"/>
  </cols>
  <sheetData>
    <row r="1" ht="12.75" customHeight="1">
      <c r="T1" s="1"/>
      <c r="Y1" s="1"/>
      <c r="Z1" s="1"/>
    </row>
    <row r="2" ht="12.75" customHeight="1">
      <c r="T2" s="1"/>
      <c r="Y2" s="1"/>
      <c r="Z2" s="1"/>
    </row>
    <row r="3" ht="12.75" customHeight="1">
      <c r="T3" s="1"/>
      <c r="Y3" s="1"/>
      <c r="Z3" s="1"/>
    </row>
    <row r="4" ht="12.75" customHeight="1">
      <c r="T4" s="1"/>
      <c r="Y4" s="1"/>
      <c r="Z4" s="1"/>
    </row>
    <row r="5" ht="16.5" customHeight="1">
      <c r="T5" s="1"/>
      <c r="Y5" s="1"/>
      <c r="Z5" s="1"/>
    </row>
    <row r="6" ht="16.5" customHeight="1">
      <c r="A6" s="14"/>
      <c r="B6" s="28" t="s">
        <v>16</v>
      </c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14"/>
      <c r="O6" s="14"/>
      <c r="P6" s="14"/>
      <c r="Q6" s="14"/>
      <c r="R6" s="14"/>
      <c r="S6" s="14"/>
      <c r="T6" s="14"/>
      <c r="U6" s="14"/>
      <c r="V6" s="14"/>
      <c r="W6" s="14"/>
      <c r="Y6" s="1"/>
      <c r="Z6" s="1"/>
    </row>
    <row r="7" ht="16.5" customHeight="1">
      <c r="A7" s="14"/>
      <c r="B7" s="8" t="s">
        <v>4</v>
      </c>
      <c r="C7" s="5" t="s">
        <v>17</v>
      </c>
      <c r="D7" s="6"/>
      <c r="E7" s="7"/>
      <c r="F7" s="5" t="s">
        <v>18</v>
      </c>
      <c r="G7" s="6"/>
      <c r="H7" s="7"/>
      <c r="I7" s="5" t="s">
        <v>19</v>
      </c>
      <c r="J7" s="7"/>
      <c r="K7" s="5" t="s">
        <v>20</v>
      </c>
      <c r="L7" s="6"/>
      <c r="M7" s="7"/>
      <c r="N7" s="14"/>
      <c r="O7" s="14"/>
      <c r="P7" s="14"/>
      <c r="Q7" s="14"/>
      <c r="R7" s="14"/>
      <c r="S7" s="14"/>
      <c r="T7" s="14"/>
      <c r="U7" s="14"/>
      <c r="V7" s="14"/>
      <c r="W7" s="14"/>
      <c r="Y7" s="1"/>
      <c r="Z7" s="1"/>
    </row>
    <row r="8" ht="16.5" customHeight="1">
      <c r="A8" s="14"/>
      <c r="B8" s="15">
        <v>1.0</v>
      </c>
      <c r="C8" s="29">
        <v>0.0</v>
      </c>
      <c r="D8" s="6"/>
      <c r="E8" s="7"/>
      <c r="F8" s="29">
        <v>2259.2</v>
      </c>
      <c r="G8" s="6"/>
      <c r="H8" s="7"/>
      <c r="I8" s="30">
        <v>0.0</v>
      </c>
      <c r="J8" s="7"/>
      <c r="K8" s="29">
        <v>0.0</v>
      </c>
      <c r="L8" s="6"/>
      <c r="M8" s="7"/>
      <c r="N8" s="14"/>
      <c r="O8" s="14"/>
      <c r="P8" s="14"/>
      <c r="Q8" s="14"/>
      <c r="R8" s="14"/>
      <c r="S8" s="14"/>
      <c r="T8" s="14"/>
      <c r="U8" s="14"/>
      <c r="V8" s="14"/>
      <c r="W8" s="14"/>
      <c r="Y8" s="1"/>
      <c r="Z8" s="1"/>
    </row>
    <row r="9" ht="16.5" customHeight="1">
      <c r="A9" s="14"/>
      <c r="B9" s="15">
        <v>2.0</v>
      </c>
      <c r="C9" s="29">
        <v>2259.21</v>
      </c>
      <c r="D9" s="6"/>
      <c r="E9" s="7"/>
      <c r="F9" s="29">
        <v>2826.65</v>
      </c>
      <c r="G9" s="6"/>
      <c r="H9" s="7"/>
      <c r="I9" s="31">
        <v>0.075</v>
      </c>
      <c r="J9" s="7"/>
      <c r="K9" s="29">
        <v>169.44</v>
      </c>
      <c r="L9" s="6"/>
      <c r="M9" s="7"/>
      <c r="N9" s="14"/>
      <c r="O9" s="14"/>
      <c r="P9" s="14"/>
      <c r="Q9" s="14"/>
      <c r="R9" s="14"/>
      <c r="S9" s="14"/>
      <c r="T9" s="14"/>
      <c r="U9" s="14"/>
      <c r="V9" s="14"/>
      <c r="W9" s="14"/>
      <c r="Y9" s="1"/>
      <c r="Z9" s="1"/>
    </row>
    <row r="10" ht="16.5" customHeight="1">
      <c r="A10" s="14"/>
      <c r="B10" s="15">
        <v>3.0</v>
      </c>
      <c r="C10" s="29">
        <v>2826.66</v>
      </c>
      <c r="D10" s="6"/>
      <c r="E10" s="7"/>
      <c r="F10" s="29">
        <v>3751.05</v>
      </c>
      <c r="G10" s="6"/>
      <c r="H10" s="7"/>
      <c r="I10" s="30">
        <v>0.15</v>
      </c>
      <c r="J10" s="7"/>
      <c r="K10" s="29">
        <v>381.44</v>
      </c>
      <c r="L10" s="6"/>
      <c r="M10" s="7"/>
      <c r="N10" s="14"/>
      <c r="O10" s="14"/>
      <c r="P10" s="14"/>
      <c r="Q10" s="14"/>
      <c r="R10" s="14"/>
      <c r="S10" s="14"/>
      <c r="T10" s="14"/>
      <c r="U10" s="14"/>
      <c r="V10" s="14"/>
      <c r="W10" s="14"/>
      <c r="Y10" s="1"/>
      <c r="Z10" s="1"/>
    </row>
    <row r="11" ht="16.5" customHeight="1">
      <c r="A11" s="14"/>
      <c r="B11" s="15">
        <v>4.0</v>
      </c>
      <c r="C11" s="29">
        <v>3751.06</v>
      </c>
      <c r="D11" s="6"/>
      <c r="E11" s="7"/>
      <c r="F11" s="29">
        <v>4664.68</v>
      </c>
      <c r="G11" s="6"/>
      <c r="H11" s="7"/>
      <c r="I11" s="31">
        <v>0.225</v>
      </c>
      <c r="J11" s="7"/>
      <c r="K11" s="29">
        <v>662.77</v>
      </c>
      <c r="L11" s="6"/>
      <c r="M11" s="7"/>
      <c r="N11" s="14"/>
      <c r="O11" s="14"/>
      <c r="P11" s="14"/>
      <c r="Q11" s="14"/>
      <c r="R11" s="14"/>
      <c r="S11" s="14"/>
      <c r="T11" s="14"/>
      <c r="U11" s="14"/>
      <c r="V11" s="14"/>
      <c r="W11" s="14"/>
      <c r="Y11" s="1"/>
      <c r="Z11" s="1"/>
    </row>
    <row r="12" ht="16.5" customHeight="1">
      <c r="A12" s="14"/>
      <c r="B12" s="15">
        <v>5.0</v>
      </c>
      <c r="C12" s="29">
        <v>4664.68</v>
      </c>
      <c r="D12" s="6"/>
      <c r="E12" s="7"/>
      <c r="F12" s="29">
        <v>9999999.0</v>
      </c>
      <c r="G12" s="6"/>
      <c r="H12" s="7"/>
      <c r="I12" s="31">
        <v>0.275</v>
      </c>
      <c r="J12" s="7"/>
      <c r="K12" s="29">
        <v>896.0</v>
      </c>
      <c r="L12" s="6"/>
      <c r="M12" s="7"/>
      <c r="N12" s="14"/>
      <c r="O12" s="14"/>
      <c r="P12" s="14"/>
      <c r="Q12" s="14"/>
      <c r="R12" s="14"/>
      <c r="S12" s="14"/>
      <c r="T12" s="14"/>
      <c r="U12" s="14"/>
      <c r="V12" s="14"/>
      <c r="W12" s="14"/>
      <c r="Y12" s="1"/>
      <c r="Z12" s="1"/>
    </row>
    <row r="13" ht="16.5" customHeight="1">
      <c r="A13" s="14"/>
      <c r="B13" s="32" t="s">
        <v>21</v>
      </c>
      <c r="C13" s="6"/>
      <c r="D13" s="6"/>
      <c r="E13" s="7"/>
      <c r="F13" s="33">
        <v>564.8</v>
      </c>
      <c r="G13" s="6"/>
      <c r="H13" s="7"/>
      <c r="I13" s="32" t="s">
        <v>22</v>
      </c>
      <c r="J13" s="6"/>
      <c r="K13" s="7"/>
      <c r="L13" s="33">
        <v>189.59</v>
      </c>
      <c r="M13" s="7"/>
      <c r="N13" s="14"/>
      <c r="O13" s="14"/>
      <c r="P13" s="14"/>
      <c r="Q13" s="14"/>
      <c r="R13" s="14"/>
      <c r="S13" s="14"/>
      <c r="T13" s="14"/>
      <c r="U13" s="14"/>
      <c r="V13" s="14"/>
      <c r="W13" s="14"/>
      <c r="Y13" s="1"/>
      <c r="Z13" s="1"/>
    </row>
    <row r="14" ht="16.5" customHeight="1">
      <c r="A14" s="14"/>
      <c r="B14" s="32" t="s">
        <v>23</v>
      </c>
      <c r="C14" s="6"/>
      <c r="D14" s="6"/>
      <c r="E14" s="6"/>
      <c r="F14" s="6"/>
      <c r="G14" s="6"/>
      <c r="H14" s="6"/>
      <c r="I14" s="6"/>
      <c r="J14" s="7"/>
      <c r="K14" s="33">
        <v>2259.2</v>
      </c>
      <c r="L14" s="6"/>
      <c r="M14" s="7"/>
      <c r="N14" s="14"/>
      <c r="O14" s="14"/>
      <c r="P14" s="14"/>
      <c r="Q14" s="14"/>
      <c r="R14" s="14"/>
      <c r="S14" s="14"/>
      <c r="T14" s="14"/>
      <c r="U14" s="14"/>
      <c r="V14" s="14"/>
      <c r="W14" s="14"/>
      <c r="Y14" s="1"/>
      <c r="Z14" s="1"/>
    </row>
    <row r="15" ht="16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Y15" s="1"/>
      <c r="Z15" s="1"/>
    </row>
    <row r="16" ht="16.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Y16" s="1"/>
      <c r="Z16" s="1"/>
    </row>
    <row r="17" ht="16.5" customHeight="1">
      <c r="A17" s="14"/>
      <c r="B17" s="5" t="s">
        <v>24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5" t="s">
        <v>25</v>
      </c>
      <c r="S17" s="6"/>
      <c r="T17" s="6"/>
      <c r="U17" s="6"/>
      <c r="V17" s="6"/>
      <c r="W17" s="7"/>
      <c r="Y17" s="1"/>
      <c r="Z17" s="1"/>
    </row>
    <row r="18" ht="16.5" customHeight="1">
      <c r="A18" s="14"/>
      <c r="B18" s="34" t="s">
        <v>26</v>
      </c>
      <c r="C18" s="6"/>
      <c r="D18" s="6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7">
        <v>3100.0</v>
      </c>
      <c r="P18" s="6"/>
      <c r="Q18" s="7"/>
      <c r="R18" s="38" t="str">
        <f>B18</f>
        <v>Base Bruta de IRRF:</v>
      </c>
      <c r="S18" s="6"/>
      <c r="T18" s="7"/>
      <c r="U18" s="39">
        <f>O18</f>
        <v>3100</v>
      </c>
      <c r="V18" s="6"/>
      <c r="W18" s="7"/>
      <c r="Y18" s="1"/>
      <c r="Z18" s="1"/>
    </row>
    <row r="19" ht="16.5" customHeight="1">
      <c r="A19" s="14"/>
      <c r="B19" s="40" t="s">
        <v>27</v>
      </c>
      <c r="C19" s="6"/>
      <c r="D19" s="6"/>
      <c r="E19" s="6"/>
      <c r="F19" s="41"/>
      <c r="G19" s="41"/>
      <c r="H19" s="41"/>
      <c r="I19" s="41"/>
      <c r="J19" s="41"/>
      <c r="K19" s="41"/>
      <c r="L19" s="41"/>
      <c r="M19" s="41"/>
      <c r="N19" s="41"/>
      <c r="O19" s="42">
        <v>270.81</v>
      </c>
      <c r="P19" s="6"/>
      <c r="Q19" s="7"/>
      <c r="R19" s="43" t="str">
        <f>B13</f>
        <v>Desconto Simplificado:</v>
      </c>
      <c r="S19" s="3"/>
      <c r="T19" s="4"/>
      <c r="U19" s="44">
        <f>F13</f>
        <v>564.8</v>
      </c>
      <c r="V19" s="3"/>
      <c r="W19" s="4"/>
      <c r="Y19" s="1"/>
      <c r="Z19" s="1"/>
    </row>
    <row r="20" ht="16.5" customHeight="1">
      <c r="A20" s="14"/>
      <c r="B20" s="40" t="s">
        <v>28</v>
      </c>
      <c r="C20" s="6"/>
      <c r="D20" s="6"/>
      <c r="E20" s="6"/>
      <c r="F20" s="45" t="s">
        <v>29</v>
      </c>
      <c r="G20" s="6"/>
      <c r="H20" s="7"/>
      <c r="I20" s="46">
        <v>0.0</v>
      </c>
      <c r="J20" s="45" t="s">
        <v>30</v>
      </c>
      <c r="K20" s="6"/>
      <c r="L20" s="7"/>
      <c r="M20" s="29">
        <f>L13</f>
        <v>189.59</v>
      </c>
      <c r="N20" s="7"/>
      <c r="O20" s="29">
        <f>I20*M20</f>
        <v>0</v>
      </c>
      <c r="P20" s="6"/>
      <c r="Q20" s="7"/>
      <c r="R20" s="47"/>
      <c r="T20" s="48"/>
      <c r="U20" s="47"/>
      <c r="W20" s="48"/>
      <c r="Y20" s="1"/>
      <c r="Z20" s="1"/>
    </row>
    <row r="21" ht="16.5" customHeight="1">
      <c r="A21" s="14"/>
      <c r="B21" s="40" t="s">
        <v>31</v>
      </c>
      <c r="C21" s="6"/>
      <c r="D21" s="6"/>
      <c r="E21" s="6"/>
      <c r="F21" s="49" t="s">
        <v>32</v>
      </c>
      <c r="G21" s="6"/>
      <c r="H21" s="6"/>
      <c r="I21" s="6"/>
      <c r="J21" s="6"/>
      <c r="K21" s="6"/>
      <c r="L21" s="6"/>
      <c r="M21" s="6"/>
      <c r="N21" s="6"/>
      <c r="O21" s="29"/>
      <c r="P21" s="6"/>
      <c r="Q21" s="7"/>
      <c r="R21" s="9"/>
      <c r="S21" s="10"/>
      <c r="T21" s="11"/>
      <c r="U21" s="9"/>
      <c r="V21" s="10"/>
      <c r="W21" s="11"/>
      <c r="Y21" s="1"/>
      <c r="Z21" s="1"/>
    </row>
    <row r="22" ht="16.5" customHeight="1">
      <c r="A22" s="14"/>
      <c r="B22" s="34" t="s">
        <v>33</v>
      </c>
      <c r="C22" s="6"/>
      <c r="D22" s="6"/>
      <c r="E22" s="35"/>
      <c r="F22" s="50"/>
      <c r="G22" s="36"/>
      <c r="H22" s="36"/>
      <c r="I22" s="36"/>
      <c r="J22" s="50"/>
      <c r="K22" s="36"/>
      <c r="L22" s="36"/>
      <c r="M22" s="36"/>
      <c r="N22" s="36"/>
      <c r="O22" s="33">
        <f>O18-O19-O20-O21</f>
        <v>2829.19</v>
      </c>
      <c r="P22" s="6"/>
      <c r="Q22" s="7"/>
      <c r="R22" s="38" t="str">
        <f t="shared" ref="R22:R25" si="1">B22</f>
        <v>Base Líquida de IRRF:</v>
      </c>
      <c r="S22" s="6"/>
      <c r="T22" s="7"/>
      <c r="U22" s="39">
        <f>U18-U19</f>
        <v>2535.2</v>
      </c>
      <c r="V22" s="6"/>
      <c r="W22" s="7"/>
      <c r="Y22" s="1"/>
      <c r="Z22" s="1"/>
    </row>
    <row r="23" ht="16.5" customHeight="1">
      <c r="A23" s="14"/>
      <c r="B23" s="40" t="s">
        <v>34</v>
      </c>
      <c r="C23" s="6"/>
      <c r="D23" s="6"/>
      <c r="E23" s="6"/>
      <c r="F23" s="51"/>
      <c r="G23" s="41"/>
      <c r="H23" s="41"/>
      <c r="I23" s="41"/>
      <c r="J23" s="41"/>
      <c r="K23" s="41"/>
      <c r="L23" s="41"/>
      <c r="M23" s="41"/>
      <c r="N23" s="41"/>
      <c r="O23" s="30">
        <f>IF(AND(O22&gt;=C8,O22&lt;=F8),I8,IF(AND(O22&gt;=C9,O22&lt;=F9),I9,IF(AND(O22&gt;=C10,O22&lt;=F10),I10,IF(AND(O22&gt;=C11,O22&lt;=F11),I11,IF(AND(O22&gt;=C12),I12)))))</f>
        <v>0.15</v>
      </c>
      <c r="P23" s="6"/>
      <c r="Q23" s="7"/>
      <c r="R23" s="40" t="str">
        <f t="shared" si="1"/>
        <v>Aplicação Alíquota IRRF</v>
      </c>
      <c r="S23" s="6"/>
      <c r="T23" s="7"/>
      <c r="U23" s="31">
        <f>IF(AND(U22&gt;=C8,U22&lt;=F8),I8,IF(AND(U22&gt;=C9,U22&lt;=F9),I9,IF(AND(U22&gt;=C10,U22&lt;=F10),I10,IF(AND(U22&gt;=C11,U22&lt;=F11),I11,IF(AND(U22&gt;=C12),I12)))))</f>
        <v>0.075</v>
      </c>
      <c r="V23" s="6"/>
      <c r="W23" s="7"/>
      <c r="Y23" s="1"/>
      <c r="Z23" s="1"/>
    </row>
    <row r="24" ht="16.5" customHeight="1">
      <c r="A24" s="14"/>
      <c r="B24" s="40" t="s">
        <v>35</v>
      </c>
      <c r="C24" s="6"/>
      <c r="D24" s="6"/>
      <c r="E24" s="6"/>
      <c r="F24" s="51"/>
      <c r="G24" s="41"/>
      <c r="H24" s="41"/>
      <c r="I24" s="41"/>
      <c r="J24" s="51"/>
      <c r="K24" s="41"/>
      <c r="L24" s="41"/>
      <c r="M24" s="41"/>
      <c r="N24" s="41"/>
      <c r="O24" s="29">
        <f>O22*O23</f>
        <v>424.3785</v>
      </c>
      <c r="P24" s="6"/>
      <c r="Q24" s="7"/>
      <c r="R24" s="40" t="str">
        <f t="shared" si="1"/>
        <v>Resultado Aplicação Alíquota</v>
      </c>
      <c r="S24" s="6"/>
      <c r="T24" s="7"/>
      <c r="U24" s="29">
        <f>U22*U23</f>
        <v>190.14</v>
      </c>
      <c r="V24" s="6"/>
      <c r="W24" s="7"/>
      <c r="Y24" s="1"/>
      <c r="Z24" s="1"/>
    </row>
    <row r="25" ht="16.5" customHeight="1">
      <c r="A25" s="14"/>
      <c r="B25" s="40" t="s">
        <v>20</v>
      </c>
      <c r="C25" s="6"/>
      <c r="D25" s="6"/>
      <c r="E25" s="6"/>
      <c r="F25" s="41"/>
      <c r="G25" s="41"/>
      <c r="H25" s="41"/>
      <c r="I25" s="41"/>
      <c r="J25" s="41"/>
      <c r="K25" s="41"/>
      <c r="L25" s="41"/>
      <c r="M25" s="41"/>
      <c r="N25" s="41"/>
      <c r="O25" s="29">
        <f>IF(AND(O22&gt;=C8,O22&lt;=F8),K8,IF(AND(O22&gt;=C9,O22&lt;=F9),K9,IF(AND(O22&gt;=C10,O22&lt;=F10),K10,IF(AND(O22&gt;=C11,O22&lt;=F11),K11,IF(AND(O22&gt;=C12),K12)))))</f>
        <v>381.44</v>
      </c>
      <c r="P25" s="6"/>
      <c r="Q25" s="7"/>
      <c r="R25" s="40" t="str">
        <f t="shared" si="1"/>
        <v>Parcela à Deduzir</v>
      </c>
      <c r="S25" s="6"/>
      <c r="T25" s="7"/>
      <c r="U25" s="29">
        <f>IF(AND(U22&gt;=C8,U22&lt;=F8),K8,IF(AND(U22&gt;=C9,U22&lt;=F9),K9,IF(AND(U22&gt;=C10,U22&lt;=F10),K10,IF(AND(U22&gt;=C11,U22&lt;=F11),K11,IF(AND(U22&gt;=C12),K12)))))</f>
        <v>169.44</v>
      </c>
      <c r="V25" s="6"/>
      <c r="W25" s="7"/>
      <c r="Y25" s="1"/>
      <c r="Z25" s="1"/>
    </row>
    <row r="26" ht="16.5" customHeight="1">
      <c r="A26" s="14"/>
      <c r="B26" s="34" t="s">
        <v>36</v>
      </c>
      <c r="C26" s="6"/>
      <c r="D26" s="6"/>
      <c r="E26" s="6"/>
      <c r="F26" s="6"/>
      <c r="G26" s="35"/>
      <c r="H26" s="36"/>
      <c r="I26" s="36"/>
      <c r="J26" s="50"/>
      <c r="K26" s="36"/>
      <c r="L26" s="36"/>
      <c r="M26" s="36"/>
      <c r="N26" s="36"/>
      <c r="O26" s="33">
        <f>O24-O25</f>
        <v>42.9385</v>
      </c>
      <c r="P26" s="6"/>
      <c r="Q26" s="7"/>
      <c r="R26" s="38" t="s">
        <v>37</v>
      </c>
      <c r="S26" s="6"/>
      <c r="T26" s="7"/>
      <c r="U26" s="39">
        <f>U24-U25</f>
        <v>20.7</v>
      </c>
      <c r="V26" s="6"/>
      <c r="W26" s="7"/>
      <c r="Y26" s="1"/>
      <c r="Z26" s="1"/>
    </row>
    <row r="27" ht="16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Y27" s="1"/>
      <c r="Z27" s="1"/>
    </row>
    <row r="28" ht="16.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1" t="s">
        <v>38</v>
      </c>
      <c r="P28" s="6"/>
      <c r="Q28" s="6"/>
      <c r="R28" s="6"/>
      <c r="S28" s="6"/>
      <c r="T28" s="7"/>
      <c r="U28" s="52">
        <f>IF(O26&gt;U26,U26,O26)</f>
        <v>20.7</v>
      </c>
      <c r="V28" s="6"/>
      <c r="W28" s="7"/>
      <c r="Y28" s="1"/>
      <c r="Z28" s="1"/>
    </row>
    <row r="29" ht="16.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Y29" s="1"/>
      <c r="Z29" s="1"/>
    </row>
    <row r="30" ht="16.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Y30" s="1"/>
      <c r="Z30" s="1"/>
    </row>
    <row r="31" ht="16.5" customHeight="1">
      <c r="A31" s="14"/>
      <c r="B31" s="53" t="s">
        <v>39</v>
      </c>
      <c r="O31" s="14"/>
      <c r="P31" s="14"/>
      <c r="Q31" s="14"/>
      <c r="R31" s="14"/>
      <c r="S31" s="14"/>
      <c r="T31" s="14"/>
      <c r="U31" s="14"/>
      <c r="V31" s="14"/>
      <c r="W31" s="14"/>
      <c r="Y31" s="1"/>
      <c r="Z31" s="1"/>
    </row>
    <row r="32" ht="16.5" customHeight="1">
      <c r="A32" s="14"/>
      <c r="B32" s="24" t="s">
        <v>40</v>
      </c>
      <c r="R32" s="14"/>
      <c r="S32" s="14"/>
      <c r="T32" s="14"/>
      <c r="U32" s="14"/>
      <c r="V32" s="14"/>
      <c r="W32" s="14"/>
      <c r="Y32" s="1"/>
      <c r="Z32" s="1"/>
    </row>
    <row r="33" ht="16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Y33" s="1"/>
      <c r="Z33" s="1"/>
    </row>
    <row r="34" ht="16.5" customHeight="1">
      <c r="A34" s="14"/>
      <c r="B34" s="25" t="s">
        <v>26</v>
      </c>
      <c r="C34" s="10"/>
      <c r="D34" s="10"/>
      <c r="E34" s="26" t="s">
        <v>41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27"/>
      <c r="S34" s="27"/>
      <c r="T34" s="27"/>
      <c r="U34" s="14"/>
      <c r="V34" s="14"/>
      <c r="W34" s="14"/>
      <c r="Y34" s="1"/>
      <c r="Z34" s="1"/>
    </row>
    <row r="35" ht="16.5" customHeight="1">
      <c r="A35" s="14"/>
      <c r="B35" s="25" t="s">
        <v>42</v>
      </c>
      <c r="C35" s="10"/>
      <c r="D35" s="10"/>
      <c r="E35" s="26" t="s">
        <v>43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7"/>
      <c r="S35" s="27"/>
      <c r="T35" s="27"/>
      <c r="U35" s="14"/>
      <c r="V35" s="14"/>
      <c r="W35" s="14"/>
      <c r="Y35" s="1"/>
      <c r="Z35" s="1"/>
    </row>
    <row r="36" ht="16.5" customHeight="1">
      <c r="A36" s="14"/>
      <c r="B36" s="25" t="s">
        <v>44</v>
      </c>
      <c r="C36" s="10"/>
      <c r="D36" s="10"/>
      <c r="E36" s="26" t="s">
        <v>45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27"/>
      <c r="S36" s="27"/>
      <c r="T36" s="27"/>
      <c r="U36" s="14"/>
      <c r="V36" s="14"/>
      <c r="W36" s="14"/>
      <c r="Y36" s="1"/>
      <c r="Z36" s="1"/>
    </row>
    <row r="37" ht="16.5" customHeight="1">
      <c r="A37" s="14"/>
      <c r="B37" s="25" t="s">
        <v>46</v>
      </c>
      <c r="C37" s="10"/>
      <c r="D37" s="10"/>
      <c r="E37" s="26" t="s">
        <v>47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27"/>
      <c r="S37" s="27"/>
      <c r="T37" s="27"/>
      <c r="U37" s="14"/>
      <c r="V37" s="14"/>
      <c r="W37" s="14"/>
      <c r="Y37" s="1"/>
      <c r="Z37" s="1"/>
    </row>
    <row r="38" ht="16.5" customHeight="1">
      <c r="T38" s="1"/>
      <c r="Y38" s="1"/>
      <c r="Z38" s="1"/>
    </row>
  </sheetData>
  <mergeCells count="81">
    <mergeCell ref="B13:E13"/>
    <mergeCell ref="F13:H13"/>
    <mergeCell ref="I13:K13"/>
    <mergeCell ref="L13:M13"/>
    <mergeCell ref="B14:J14"/>
    <mergeCell ref="K14:M14"/>
    <mergeCell ref="R17:W17"/>
    <mergeCell ref="B17:Q17"/>
    <mergeCell ref="B18:E18"/>
    <mergeCell ref="O18:Q18"/>
    <mergeCell ref="R18:T18"/>
    <mergeCell ref="U18:W18"/>
    <mergeCell ref="B19:E19"/>
    <mergeCell ref="O19:Q19"/>
    <mergeCell ref="B21:E21"/>
    <mergeCell ref="B22:E22"/>
    <mergeCell ref="B23:E23"/>
    <mergeCell ref="B24:E24"/>
    <mergeCell ref="B25:E25"/>
    <mergeCell ref="B26:G26"/>
    <mergeCell ref="B20:E20"/>
    <mergeCell ref="F20:H20"/>
    <mergeCell ref="J20:L20"/>
    <mergeCell ref="M20:N20"/>
    <mergeCell ref="O20:Q20"/>
    <mergeCell ref="F21:N21"/>
    <mergeCell ref="O21:Q21"/>
    <mergeCell ref="R26:T26"/>
    <mergeCell ref="U26:W26"/>
    <mergeCell ref="O24:Q24"/>
    <mergeCell ref="R24:T24"/>
    <mergeCell ref="U24:W24"/>
    <mergeCell ref="O25:Q25"/>
    <mergeCell ref="R25:T25"/>
    <mergeCell ref="U25:W25"/>
    <mergeCell ref="O26:Q26"/>
    <mergeCell ref="B35:D35"/>
    <mergeCell ref="B36:D36"/>
    <mergeCell ref="B37:D37"/>
    <mergeCell ref="E36:Q36"/>
    <mergeCell ref="E37:Q37"/>
    <mergeCell ref="O28:T28"/>
    <mergeCell ref="U28:W28"/>
    <mergeCell ref="B31:N31"/>
    <mergeCell ref="B32:Q32"/>
    <mergeCell ref="B34:D34"/>
    <mergeCell ref="E34:Q34"/>
    <mergeCell ref="E35:Q35"/>
    <mergeCell ref="I8:J8"/>
    <mergeCell ref="K8:M8"/>
    <mergeCell ref="B6:M6"/>
    <mergeCell ref="C7:E7"/>
    <mergeCell ref="F7:H7"/>
    <mergeCell ref="I7:J7"/>
    <mergeCell ref="K7:M7"/>
    <mergeCell ref="C8:E8"/>
    <mergeCell ref="F8:H8"/>
    <mergeCell ref="C9:E9"/>
    <mergeCell ref="F9:H9"/>
    <mergeCell ref="I9:J9"/>
    <mergeCell ref="K9:M9"/>
    <mergeCell ref="F10:H10"/>
    <mergeCell ref="I10:J10"/>
    <mergeCell ref="K10:M10"/>
    <mergeCell ref="I12:J12"/>
    <mergeCell ref="K12:M12"/>
    <mergeCell ref="C10:E10"/>
    <mergeCell ref="C11:E11"/>
    <mergeCell ref="F11:H11"/>
    <mergeCell ref="I11:J11"/>
    <mergeCell ref="K11:M11"/>
    <mergeCell ref="C12:E12"/>
    <mergeCell ref="F12:H12"/>
    <mergeCell ref="R19:T21"/>
    <mergeCell ref="U19:W21"/>
    <mergeCell ref="R22:T22"/>
    <mergeCell ref="U22:W22"/>
    <mergeCell ref="O22:Q22"/>
    <mergeCell ref="O23:Q23"/>
    <mergeCell ref="R23:T23"/>
    <mergeCell ref="U23:W23"/>
  </mergeCells>
  <printOptions/>
  <pageMargins bottom="1.025" footer="0.0" header="0.0" left="0.7875" right="0.7875" top="1.025"/>
  <pageSetup paperSize="9" orientation="portrait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2023-11-16T15:49:35Z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